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M9" i="5"/>
  <c r="C23" i="3"/>
  <c r="G23" i="3"/>
  <c r="G22" i="3" l="1"/>
  <c r="C22" i="3"/>
  <c r="G21" i="3"/>
  <c r="C21" i="3"/>
  <c r="G20" i="3"/>
  <c r="C20" i="3"/>
  <c r="M21" i="5" l="1"/>
  <c r="M13" i="5"/>
  <c r="B43" i="4" l="1"/>
  <c r="D43" i="4" s="1"/>
  <c r="C43" i="4"/>
  <c r="B54" i="4"/>
  <c r="C54" i="4"/>
  <c r="D54" i="4" l="1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B60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<sst xmlns="http://schemas.openxmlformats.org/spreadsheetml/2006/main" count="103" uniqueCount="49">
  <si>
    <t>Current Year</t>
  </si>
  <si>
    <t>Prior Year</t>
  </si>
  <si>
    <t>Month</t>
  </si>
  <si>
    <t>Residential</t>
  </si>
  <si>
    <t>Non-Residential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</si>
  <si>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</si>
  <si>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</si>
  <si>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</si>
  <si>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</si>
  <si>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</si>
  <si>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</si>
  <si>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</si>
  <si>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</si>
  <si>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</si>
  <si>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</si>
  <si>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</si>
  <si>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</si>
  <si>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</si>
  <si>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</si>
  <si>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</si>
  <si>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</si>
  <si>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</si>
  <si>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</si>
  <si>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</si>
  <si>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</si>
  <si>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</si>
  <si>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</si>
  <si>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</si>
  <si>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</si>
  <si>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</si>
  <si>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</si>
  <si>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</si>
  <si>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</si>
  <si>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</si>
  <si>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</si>
  <si>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</si>
  <si>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</si>
  <si>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</si>
  <si>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</si>
  <si>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</si>
  <si>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</si>
  <si>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</si>
  <si>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 xml:space="preserve">July </t>
  </si>
  <si>
    <t>Oct</t>
  </si>
  <si>
    <t xml:space="preserve">Oct </t>
  </si>
  <si>
    <t>Nov</t>
  </si>
  <si>
    <t>Dec</t>
  </si>
  <si>
    <t>DEC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</si>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</sst>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Summary!$A$43:$A$47</c:f>
              <c:strCache>
                <c:ptCount val="5"/>
                <c:pt idx="0">
                  <c:v>June</c:v>
                </c:pt>
                <c:pt idx="1">
                  <c:v>July 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2323720</c:v>
                </c:pt>
                <c:pt idx="1">
                  <c:v>3056084</c:v>
                </c:pt>
                <c:pt idx="2">
                  <c:v>3564883</c:v>
                </c:pt>
                <c:pt idx="3">
                  <c:v>2997393</c:v>
                </c:pt>
                <c:pt idx="4">
                  <c:v>2243531</c:v>
                </c:pt>
                <c:pt idx="5">
                  <c:v>2320465</c:v>
                </c:pt>
                <c:pt idx="6">
                  <c:v>2746090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Summary!$A$43:$A$47</c:f>
              <c:strCache>
                <c:ptCount val="5"/>
                <c:pt idx="0">
                  <c:v>June</c:v>
                </c:pt>
                <c:pt idx="1">
                  <c:v>July 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2629934</c:v>
                </c:pt>
                <c:pt idx="1">
                  <c:v>3456641</c:v>
                </c:pt>
                <c:pt idx="2">
                  <c:v>4364840</c:v>
                </c:pt>
                <c:pt idx="3">
                  <c:v>3255766</c:v>
                </c:pt>
                <c:pt idx="4">
                  <c:v>2448610</c:v>
                </c:pt>
                <c:pt idx="5">
                  <c:v>2484917</c:v>
                </c:pt>
                <c:pt idx="6">
                  <c:v>2793607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09024"/>
        <c:axId val="171313336"/>
      </c:barChart>
      <c:catAx>
        <c:axId val="1713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13336"/>
        <c:crosses val="autoZero"/>
        <c:auto val="1"/>
        <c:lblAlgn val="ctr"/>
        <c:lblOffset val="100"/>
        <c:noMultiLvlLbl val="0"/>
      </c:catAx>
      <c:valAx>
        <c:axId val="17131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0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Summary!$A$54:$A$59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1732026</c:v>
                </c:pt>
                <c:pt idx="1">
                  <c:v>1565715</c:v>
                </c:pt>
                <c:pt idx="2">
                  <c:v>2157982</c:v>
                </c:pt>
                <c:pt idx="3">
                  <c:v>1948950</c:v>
                </c:pt>
                <c:pt idx="4">
                  <c:v>1746850</c:v>
                </c:pt>
                <c:pt idx="5">
                  <c:v>1778480</c:v>
                </c:pt>
                <c:pt idx="6">
                  <c:v>1688051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Summary!$A$54:$A$59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1273660</c:v>
                </c:pt>
                <c:pt idx="1">
                  <c:v>1527956</c:v>
                </c:pt>
                <c:pt idx="2">
                  <c:v>1829758</c:v>
                </c:pt>
                <c:pt idx="3">
                  <c:v>1665239</c:v>
                </c:pt>
                <c:pt idx="4">
                  <c:v>1657467</c:v>
                </c:pt>
                <c:pt idx="5">
                  <c:v>1535448</c:v>
                </c:pt>
                <c:pt idx="6">
                  <c:v>1367905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14120"/>
        <c:axId val="171309416"/>
      </c:barChart>
      <c:catAx>
        <c:axId val="17131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09416"/>
        <c:crosses val="autoZero"/>
        <c:auto val="1"/>
        <c:lblAlgn val="ctr"/>
        <c:lblOffset val="100"/>
        <c:noMultiLvlLbl val="0"/>
      </c:catAx>
      <c:valAx>
        <c:axId val="17130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1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31750</xdr:rowOff>
    </xdr:from>
    <xdr:to>
      <xdr:col>6</xdr:col>
      <xdr:colOff>645584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G40" sqref="G4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32</v>
      </c>
      <c r="C4" s="11"/>
      <c r="D4" s="55" t="s">
        <v>5</v>
      </c>
      <c r="E4" s="55"/>
      <c r="F4" s="16"/>
      <c r="G4" s="55" t="s">
        <v>6</v>
      </c>
      <c r="H4" s="55"/>
      <c r="I4" s="16"/>
      <c r="J4" s="55" t="s">
        <v>7</v>
      </c>
      <c r="K4" s="55"/>
      <c r="L4" s="16"/>
      <c r="M4" s="55" t="s">
        <v>41</v>
      </c>
      <c r="N4" s="55"/>
      <c r="O4" s="16"/>
      <c r="P4" s="55" t="s">
        <v>43</v>
      </c>
      <c r="Q4" s="55"/>
      <c r="R4" s="16"/>
      <c r="S4" s="55" t="s">
        <v>45</v>
      </c>
      <c r="T4" s="55"/>
      <c r="U4" s="16"/>
      <c r="V4" s="55" t="s">
        <v>47</v>
      </c>
      <c r="W4" s="55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2323720</v>
      </c>
      <c r="E5" s="14">
        <f>B43</f>
        <v>2629934</v>
      </c>
      <c r="G5" s="15">
        <f>C44</f>
        <v>3056084</v>
      </c>
      <c r="H5" s="14">
        <f>B44</f>
        <v>3456641</v>
      </c>
      <c r="J5" s="15">
        <f>C45</f>
        <v>3564883</v>
      </c>
      <c r="K5" s="14">
        <f>B45</f>
        <v>4364840</v>
      </c>
      <c r="M5" s="15">
        <f>C46</f>
        <v>2997393</v>
      </c>
      <c r="N5" s="14">
        <f>B46</f>
        <v>3255766</v>
      </c>
      <c r="P5" s="15">
        <f>C47</f>
        <v>2243531</v>
      </c>
      <c r="Q5" s="14">
        <f>B47</f>
        <v>2448610</v>
      </c>
      <c r="S5" s="15">
        <f>C48</f>
        <v>2320465</v>
      </c>
      <c r="T5" s="14">
        <f>B48</f>
        <v>2484917</v>
      </c>
      <c r="V5" s="15">
        <f>C49</f>
        <v>2746090</v>
      </c>
      <c r="W5" s="14">
        <f>B49</f>
        <v>2793607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1732026</v>
      </c>
      <c r="E6" s="14">
        <f>B54</f>
        <v>1273660</v>
      </c>
      <c r="G6" s="15">
        <f>C55</f>
        <v>1565715</v>
      </c>
      <c r="H6" s="14">
        <f>B55</f>
        <v>1527956</v>
      </c>
      <c r="J6" s="15">
        <f>C56</f>
        <v>2157982</v>
      </c>
      <c r="K6" s="14">
        <f>B56</f>
        <v>1829758</v>
      </c>
      <c r="M6" s="15">
        <f>C57</f>
        <v>1948950</v>
      </c>
      <c r="N6" s="14">
        <f>B57</f>
        <v>1665239</v>
      </c>
      <c r="P6" s="15">
        <f>C58</f>
        <v>1746850</v>
      </c>
      <c r="Q6" s="14">
        <f>B58</f>
        <v>1657467</v>
      </c>
      <c r="S6" s="15">
        <f>C59</f>
        <v>1778480</v>
      </c>
      <c r="T6" s="14">
        <f>B59</f>
        <v>1535448</v>
      </c>
      <c r="V6" s="15">
        <f>C60</f>
        <v>1688051</v>
      </c>
      <c r="W6" s="14">
        <f>B60</f>
        <v>1367905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4055746</v>
      </c>
      <c r="E7" s="14">
        <f>SUM(E5:E6)</f>
        <v>3903594</v>
      </c>
      <c r="G7" s="15">
        <f>SUM(G5:G6)</f>
        <v>4621799</v>
      </c>
      <c r="H7" s="14">
        <f>SUM(H5:H6)</f>
        <v>4984597</v>
      </c>
      <c r="J7" s="15">
        <f>SUM(J5:J6)</f>
        <v>5722865</v>
      </c>
      <c r="K7" s="14">
        <f>SUM(K5:K6)</f>
        <v>6194598</v>
      </c>
      <c r="M7" s="15">
        <f>SUM(M5:M6)</f>
        <v>4946343</v>
      </c>
      <c r="N7" s="14">
        <f>SUM(N5:N6)</f>
        <v>4921005</v>
      </c>
      <c r="P7" s="15">
        <f>SUM(P5:P6)</f>
        <v>3990381</v>
      </c>
      <c r="Q7" s="14">
        <f>SUM(Q5:Q6)</f>
        <v>4106077</v>
      </c>
      <c r="S7" s="15">
        <f>SUM(S5:S6)</f>
        <v>4098945</v>
      </c>
      <c r="T7" s="14">
        <f>SUM(T5:T6)</f>
        <v>4020365</v>
      </c>
      <c r="V7" s="15">
        <f>SUM(V5:V6)</f>
        <v>4434141</v>
      </c>
      <c r="W7" s="14">
        <f>SUM(W5:W6)</f>
        <v>4161512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2" t="s">
        <v>39</v>
      </c>
      <c r="C8" s="53"/>
      <c r="D8" s="51">
        <f>E7/D7-1</f>
        <v>-3.7515169835586337E-2</v>
      </c>
      <c r="E8" s="51"/>
      <c r="F8" s="19"/>
      <c r="G8" s="51">
        <f>H7/G7-1</f>
        <v>7.8497139317395659E-2</v>
      </c>
      <c r="H8" s="51"/>
      <c r="I8" s="19"/>
      <c r="J8" s="51">
        <f>K7/J7-1</f>
        <v>8.242951738333848E-2</v>
      </c>
      <c r="K8" s="51"/>
      <c r="L8" s="19"/>
      <c r="M8" s="51">
        <f>N7/M7-1</f>
        <v>-5.1225723731653794E-3</v>
      </c>
      <c r="N8" s="51"/>
      <c r="O8" s="19"/>
      <c r="P8" s="51">
        <f>Q7/P7-1</f>
        <v>2.8993722654553578E-2</v>
      </c>
      <c r="Q8" s="51"/>
      <c r="R8" s="19"/>
      <c r="S8" s="51">
        <f>T7/S7-1</f>
        <v>-1.9170786629242431E-2</v>
      </c>
      <c r="T8" s="51"/>
      <c r="U8" s="19"/>
      <c r="V8" s="51">
        <f>W7/V7-1</f>
        <v>-6.1484061963749004E-2</v>
      </c>
      <c r="W8" s="51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-0.26464152385703221</v>
      </c>
      <c r="H25" s="5">
        <f>H6/G6-1</f>
        <v>-2.4116138633148432E-2</v>
      </c>
      <c r="K25" s="5">
        <f>K6/J6-1</f>
        <v>-0.15209765419730104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13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5</v>
      </c>
      <c r="B43" s="6">
        <f>'Consumption Input'!F17</f>
        <v>2629934</v>
      </c>
      <c r="C43" s="6">
        <f>'Consumption Input'!B17</f>
        <v>2323720</v>
      </c>
      <c r="D43" s="4">
        <f t="shared" ref="D43:D49" si="0">B43/C43</f>
        <v>1.1317774947067634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42</v>
      </c>
      <c r="B44" s="6">
        <f>'Consumption Input'!F18</f>
        <v>3456641</v>
      </c>
      <c r="C44" s="6">
        <f>'Consumption Input'!B18</f>
        <v>3056084</v>
      </c>
      <c r="D44" s="4">
        <f t="shared" si="0"/>
        <v>1.1310687140798485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7</v>
      </c>
      <c r="B45" s="6">
        <f>'Consumption Input'!F19</f>
        <v>4364840</v>
      </c>
      <c r="C45" s="6">
        <f>'Consumption Input'!B19</f>
        <v>3564883</v>
      </c>
      <c r="D45" s="4">
        <f t="shared" si="0"/>
        <v>1.2243992299326514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41</v>
      </c>
      <c r="B46" s="6">
        <f>'Consumption Input'!F20</f>
        <v>3255766</v>
      </c>
      <c r="C46" s="6">
        <f>'Consumption Input'!B20</f>
        <v>2997393</v>
      </c>
      <c r="D46" s="4">
        <f t="shared" si="0"/>
        <v>1.0861992404733047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2448610</v>
      </c>
      <c r="C47" s="6">
        <f>'Consumption Input'!B21</f>
        <v>2243531</v>
      </c>
      <c r="D47" s="4">
        <f t="shared" si="0"/>
        <v>1.0914090333496618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2484917</v>
      </c>
      <c r="C48" s="6">
        <f>'Consumption Input'!B22</f>
        <v>2320465</v>
      </c>
      <c r="D48" s="4">
        <f t="shared" si="0"/>
        <v>1.070870278155456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2793607</v>
      </c>
      <c r="C49" s="6">
        <f>'Consumption Input'!B23</f>
        <v>2746090</v>
      </c>
      <c r="D49" s="4">
        <f t="shared" si="0"/>
        <v>1.0173035115382234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5</v>
      </c>
      <c r="B54" s="6">
        <f>'Consumption Input'!G17</f>
        <v>1273660</v>
      </c>
      <c r="C54" s="6">
        <f>'Consumption Input'!C17</f>
        <v>1732026</v>
      </c>
      <c r="D54" s="4">
        <f>B54/C54</f>
        <v>0.73535847614296779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6</v>
      </c>
      <c r="B55" s="6">
        <f>'Consumption Input'!G18</f>
        <v>1527956</v>
      </c>
      <c r="C55" s="6">
        <f>'Consumption Input'!C18</f>
        <v>1565715</v>
      </c>
      <c r="D55" s="4">
        <f t="shared" ref="D55:D60" si="1">B55/C55</f>
        <v>0.97588386136685157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7</v>
      </c>
      <c r="B56" s="6">
        <f>'Consumption Input'!G19</f>
        <v>1829758</v>
      </c>
      <c r="C56" s="6">
        <f>'Consumption Input'!C19</f>
        <v>2157982</v>
      </c>
      <c r="D56" s="4">
        <f t="shared" si="1"/>
        <v>0.84790234580269896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41</v>
      </c>
      <c r="B57" s="6">
        <f>'Consumption Input'!G20</f>
        <v>1665239</v>
      </c>
      <c r="C57" s="6">
        <f>'Consumption Input'!C20</f>
        <v>1948950</v>
      </c>
      <c r="D57" s="4">
        <f t="shared" si="1"/>
        <v>0.85442879499217528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1657467</v>
      </c>
      <c r="C58" s="6">
        <f>'Consumption Input'!C21</f>
        <v>1746850</v>
      </c>
      <c r="D58" s="4">
        <f t="shared" si="1"/>
        <v>0.94883189741534768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1535448</v>
      </c>
      <c r="C59" s="6">
        <f>'Consumption Input'!C22</f>
        <v>1778480</v>
      </c>
      <c r="D59" s="4">
        <f t="shared" si="1"/>
        <v>0.86334847735144615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1367905</v>
      </c>
      <c r="C60" s="6">
        <f>'Consumption Input'!C23</f>
        <v>1688051</v>
      </c>
      <c r="D60" s="4">
        <f t="shared" si="1"/>
        <v>0.81034577746762393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3" zoomScaleNormal="100" workbookViewId="0">
      <selection activeCell="A23" sqref="A2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12</v>
      </c>
      <c r="B1" s="60"/>
      <c r="C1" s="60"/>
      <c r="D1" s="60"/>
      <c r="E1" s="60"/>
      <c r="F1" s="60"/>
      <c r="G1" s="60"/>
      <c r="H1" s="6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1" t="s">
        <v>34</v>
      </c>
      <c r="D5" s="61"/>
      <c r="E5" s="61"/>
      <c r="F5" s="61"/>
      <c r="G5" s="61"/>
      <c r="H5" s="61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1"/>
      <c r="D6" s="61"/>
      <c r="E6" s="61"/>
      <c r="F6" s="61"/>
      <c r="G6" s="61"/>
      <c r="H6" s="61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11</v>
      </c>
      <c r="C8" s="63" t="s">
        <v>34</v>
      </c>
      <c r="D8" s="63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8</v>
      </c>
      <c r="C9" s="63" t="s">
        <v>31</v>
      </c>
      <c r="D9" s="63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8"/>
      <c r="C11" s="58"/>
      <c r="D11" s="58"/>
      <c r="E11" s="58"/>
      <c r="F11" s="58"/>
      <c r="G11" s="58"/>
      <c r="H11" s="58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6" t="s">
        <v>33</v>
      </c>
      <c r="C14" s="56"/>
      <c r="D14" s="56"/>
      <c r="E14" s="56"/>
      <c r="F14" s="56"/>
      <c r="G14" s="56"/>
      <c r="H14" s="56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4" t="s">
        <v>10</v>
      </c>
      <c r="C15" s="64"/>
      <c r="D15" s="64"/>
      <c r="E15" s="33"/>
      <c r="F15" s="64" t="s">
        <v>9</v>
      </c>
      <c r="G15" s="64"/>
      <c r="H15" s="64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5</v>
      </c>
      <c r="B17" s="20">
        <v>2323720</v>
      </c>
      <c r="C17" s="20">
        <v>1732026</v>
      </c>
      <c r="D17" s="20"/>
      <c r="E17" s="21"/>
      <c r="F17" s="20">
        <v>2629934</v>
      </c>
      <c r="G17" s="20">
        <v>1273660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6</v>
      </c>
      <c r="B18" s="20">
        <v>3056084</v>
      </c>
      <c r="C18" s="20">
        <v>1565715</v>
      </c>
      <c r="D18" s="20"/>
      <c r="E18" s="21"/>
      <c r="F18" s="20">
        <v>3456641</v>
      </c>
      <c r="G18" s="20">
        <v>1527956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48</v>
      </c>
      <c r="B19" s="20">
        <v>3564883</v>
      </c>
      <c r="C19" s="20">
        <v>2157982</v>
      </c>
      <c r="D19" s="20"/>
      <c r="E19" s="21"/>
      <c r="F19" s="20">
        <v>4364840</v>
      </c>
      <c r="G19" s="20">
        <v>1829758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41</v>
      </c>
      <c r="B20" s="20">
        <v>2997393</v>
      </c>
      <c r="C20" s="20">
        <f>300093+1648857</f>
        <v>1948950</v>
      </c>
      <c r="D20" s="20"/>
      <c r="E20" s="21"/>
      <c r="F20" s="20">
        <v>3255766</v>
      </c>
      <c r="G20" s="20">
        <f>272983+1392256</f>
        <v>1665239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44</v>
      </c>
      <c r="B21" s="20">
        <v>2243531</v>
      </c>
      <c r="C21" s="20">
        <f>246376+1500474</f>
        <v>1746850</v>
      </c>
      <c r="D21" s="20"/>
      <c r="E21" s="21"/>
      <c r="F21" s="20">
        <v>2448610</v>
      </c>
      <c r="G21" s="20">
        <f>244343+1413124</f>
        <v>1657467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45</v>
      </c>
      <c r="B22" s="20">
        <v>2320465</v>
      </c>
      <c r="C22" s="20">
        <f>242512+1535968</f>
        <v>1778480</v>
      </c>
      <c r="D22" s="20"/>
      <c r="E22" s="21"/>
      <c r="F22" s="20">
        <v>2484917</v>
      </c>
      <c r="G22" s="20">
        <f>224104+1311344</f>
        <v>1535448</v>
      </c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46</v>
      </c>
      <c r="B23" s="20">
        <v>2746090</v>
      </c>
      <c r="C23" s="20">
        <f>253083+1434968</f>
        <v>1688051</v>
      </c>
      <c r="D23" s="20"/>
      <c r="E23" s="21"/>
      <c r="F23" s="20">
        <v>2793607</v>
      </c>
      <c r="G23" s="20">
        <f>1144997+222908</f>
        <v>1367905</v>
      </c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C24" s="8">
        <v>1500474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7"/>
      <c r="C25" s="57"/>
      <c r="D25" s="57"/>
      <c r="E25" s="57"/>
      <c r="F25" s="57"/>
      <c r="G25" s="57"/>
      <c r="H25" s="57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2"/>
      <c r="C27" s="62"/>
      <c r="D27" s="62"/>
      <c r="E27" s="62"/>
      <c r="F27" s="62"/>
      <c r="G27" s="62"/>
      <c r="H27" s="6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6"/>
      <c r="C28" s="56"/>
      <c r="D28" s="56"/>
      <c r="E28" s="56"/>
      <c r="F28" s="56"/>
      <c r="G28" s="56"/>
      <c r="H28" s="5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97" zoomScaleNormal="100" workbookViewId="0">
      <selection activeCell="I53" sqref="I5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9"/>
    <col min="15" max="15" width="9.140625" style="29" hidden="1" customWidth="1"/>
    <col min="16" max="19" width="9.140625" style="29"/>
    <col min="20" max="16384" width="9.140625" style="8"/>
  </cols>
  <sheetData>
    <row r="1" spans="1:24" ht="23.25" x14ac:dyDescent="0.35">
      <c r="A1" s="38" t="s">
        <v>14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47</v>
      </c>
      <c r="E9" s="26">
        <v>372662.19</v>
      </c>
      <c r="G9" s="26">
        <v>51625.47</v>
      </c>
      <c r="I9" s="26">
        <v>18597.09</v>
      </c>
      <c r="K9" s="26">
        <v>36396.25</v>
      </c>
      <c r="M9" s="26">
        <f>SUM(E9:K9)</f>
        <v>479281.00000000006</v>
      </c>
      <c r="N9" s="8"/>
      <c r="T9" s="29"/>
      <c r="U9" s="29"/>
      <c r="V9" s="29"/>
      <c r="W9" s="29"/>
      <c r="X9" s="29"/>
    </row>
    <row r="10" spans="1:24" x14ac:dyDescent="0.25">
      <c r="C10" s="25" t="s">
        <v>17</v>
      </c>
      <c r="D10" s="25"/>
      <c r="E10" s="25" t="s">
        <v>35</v>
      </c>
      <c r="F10" s="25"/>
      <c r="G10" s="25" t="s">
        <v>36</v>
      </c>
      <c r="H10" s="25"/>
      <c r="I10" s="25" t="s">
        <v>37</v>
      </c>
      <c r="J10" s="25"/>
      <c r="K10" s="25" t="s">
        <v>38</v>
      </c>
      <c r="L10" s="25"/>
      <c r="M10" s="25" t="s">
        <v>18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45</v>
      </c>
      <c r="E13" s="26">
        <v>334964</v>
      </c>
      <c r="G13" s="26">
        <v>44897</v>
      </c>
      <c r="I13" s="26">
        <v>16725</v>
      </c>
      <c r="K13" s="26">
        <v>30740</v>
      </c>
      <c r="M13" s="26">
        <f>E13+G13+I13+K13</f>
        <v>427326</v>
      </c>
      <c r="N13" s="8"/>
      <c r="T13" s="29"/>
      <c r="U13" s="29"/>
      <c r="V13" s="29"/>
      <c r="W13" s="29"/>
      <c r="X13" s="29"/>
    </row>
    <row r="14" spans="1:24" x14ac:dyDescent="0.25">
      <c r="C14" s="25" t="s">
        <v>19</v>
      </c>
      <c r="D14" s="25"/>
      <c r="E14" s="25" t="s">
        <v>35</v>
      </c>
      <c r="F14" s="25"/>
      <c r="G14" s="25" t="s">
        <v>36</v>
      </c>
      <c r="H14" s="25"/>
      <c r="I14" s="25" t="s">
        <v>37</v>
      </c>
      <c r="J14" s="25"/>
      <c r="K14" s="25" t="s">
        <v>38</v>
      </c>
      <c r="L14" s="25"/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48">
        <v>43800</v>
      </c>
      <c r="E17" s="26">
        <v>371803.24</v>
      </c>
      <c r="G17" s="26">
        <v>55566.03</v>
      </c>
      <c r="I17" s="26">
        <v>17016.8</v>
      </c>
      <c r="K17" s="26">
        <v>40103.550000000003</v>
      </c>
      <c r="M17" s="26">
        <f>SUM(E17:K17)</f>
        <v>484489.62</v>
      </c>
      <c r="N17" s="8"/>
      <c r="T17" s="29"/>
      <c r="U17" s="29"/>
      <c r="V17" s="29"/>
      <c r="W17" s="29"/>
      <c r="X17" s="29"/>
    </row>
    <row r="18" spans="1:24" x14ac:dyDescent="0.25">
      <c r="C18" s="25" t="s">
        <v>20</v>
      </c>
      <c r="D18" s="25"/>
      <c r="E18" s="25" t="s">
        <v>35</v>
      </c>
      <c r="F18" s="25"/>
      <c r="G18" s="25" t="s">
        <v>36</v>
      </c>
      <c r="H18" s="25"/>
      <c r="I18" s="25" t="s">
        <v>37</v>
      </c>
      <c r="J18" s="25"/>
      <c r="K18" s="25" t="s">
        <v>38</v>
      </c>
      <c r="L18" s="25"/>
      <c r="M18" s="25" t="s">
        <v>18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48">
        <v>43788</v>
      </c>
      <c r="E21" s="26">
        <v>341693</v>
      </c>
      <c r="G21" s="26">
        <v>49245</v>
      </c>
      <c r="I21" s="26">
        <v>12585</v>
      </c>
      <c r="K21" s="26">
        <v>70240</v>
      </c>
      <c r="M21" s="26">
        <f>SUM(E21:K21)</f>
        <v>473763</v>
      </c>
      <c r="N21" s="8"/>
      <c r="T21" s="29"/>
      <c r="U21" s="29"/>
      <c r="V21" s="29"/>
      <c r="W21" s="29"/>
      <c r="X21" s="29"/>
    </row>
    <row r="22" spans="1:24" x14ac:dyDescent="0.25">
      <c r="C22" s="25" t="s">
        <v>21</v>
      </c>
      <c r="D22" s="25"/>
      <c r="E22" s="25" t="s">
        <v>35</v>
      </c>
      <c r="F22" s="25"/>
      <c r="G22" s="25" t="s">
        <v>36</v>
      </c>
      <c r="H22" s="25"/>
      <c r="I22" s="25" t="s">
        <v>37</v>
      </c>
      <c r="J22" s="25"/>
      <c r="K22" s="25" t="s">
        <v>38</v>
      </c>
      <c r="L22" s="25"/>
      <c r="M22" s="25" t="s">
        <v>18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49">
        <v>44185</v>
      </c>
      <c r="D30" s="40"/>
      <c r="E30" s="20">
        <v>521</v>
      </c>
      <c r="F30" s="40"/>
      <c r="G30" s="26">
        <v>166728.31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17</v>
      </c>
      <c r="D31" s="25"/>
      <c r="E31" s="27" t="s">
        <v>24</v>
      </c>
      <c r="F31" s="25"/>
      <c r="G31" s="27" t="s">
        <v>25</v>
      </c>
      <c r="H31" s="25"/>
      <c r="I31" s="65" t="s">
        <v>40</v>
      </c>
      <c r="J31" s="65"/>
      <c r="K31" s="65"/>
      <c r="L31" s="65"/>
      <c r="M31" s="65"/>
      <c r="N31" s="65"/>
      <c r="O31" s="65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49">
        <v>44155</v>
      </c>
      <c r="D34" s="40"/>
      <c r="E34" s="20">
        <v>419</v>
      </c>
      <c r="F34" s="40"/>
      <c r="G34" s="26">
        <v>101143.81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19</v>
      </c>
      <c r="D35" s="25"/>
      <c r="E35" s="27" t="s">
        <v>24</v>
      </c>
      <c r="F35" s="25"/>
      <c r="G35" s="27" t="s">
        <v>25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43818</v>
      </c>
      <c r="D38" s="25"/>
      <c r="E38" s="20">
        <v>827</v>
      </c>
      <c r="F38" s="25"/>
      <c r="G38" s="26">
        <v>192358.91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20</v>
      </c>
      <c r="D39" s="25"/>
      <c r="E39" s="27" t="s">
        <v>24</v>
      </c>
      <c r="F39" s="25"/>
      <c r="G39" s="27" t="s">
        <v>25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43788</v>
      </c>
      <c r="D42" s="25"/>
      <c r="E42" s="20">
        <v>809</v>
      </c>
      <c r="F42" s="25"/>
      <c r="G42" s="26">
        <v>178230.15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21</v>
      </c>
      <c r="D43" s="25"/>
      <c r="E43" s="27" t="s">
        <v>24</v>
      </c>
      <c r="F43" s="25"/>
      <c r="G43" s="27" t="s">
        <v>25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26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27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48">
        <v>44184</v>
      </c>
      <c r="D51" s="25"/>
      <c r="E51" s="26">
        <v>576779.75</v>
      </c>
      <c r="F51" s="25"/>
      <c r="G51" s="48">
        <v>44155</v>
      </c>
      <c r="H51" s="25"/>
      <c r="I51" s="26">
        <v>573367</v>
      </c>
      <c r="K51" s="29"/>
      <c r="L51" s="29"/>
      <c r="M51" s="29"/>
      <c r="T51" s="29"/>
      <c r="U51" s="29"/>
      <c r="V51" s="29"/>
    </row>
    <row r="52" spans="1:22" x14ac:dyDescent="0.25">
      <c r="C52" s="25" t="s">
        <v>17</v>
      </c>
      <c r="D52" s="25"/>
      <c r="E52" s="27"/>
      <c r="F52" s="25"/>
      <c r="G52" s="25" t="s">
        <v>19</v>
      </c>
      <c r="H52" s="25"/>
      <c r="I52" s="27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48">
        <v>43818</v>
      </c>
      <c r="D56" s="25"/>
      <c r="E56" s="26">
        <v>674933.63</v>
      </c>
      <c r="F56" s="25"/>
      <c r="G56" s="48">
        <v>43770</v>
      </c>
      <c r="H56" s="25"/>
      <c r="I56" s="26">
        <v>716785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29</v>
      </c>
      <c r="D57" s="25"/>
      <c r="E57" s="27" t="s">
        <v>28</v>
      </c>
      <c r="F57" s="25"/>
      <c r="G57" s="27" t="s">
        <v>30</v>
      </c>
      <c r="H57" s="25"/>
      <c r="I57" s="27" t="s">
        <v>28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2021-01-14T14:41:03Z</cp:lastPrinted>
  <dcterms:created xsi:type="dcterms:W3CDTF">2020-04-08T14:34:01Z</dcterms:created>
  <dcterms:modified xsi:type="dcterms:W3CDTF">2021-01-15T16:41:20Z</dcterms:modified>
</cp:coreProperties>
</file>